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'PC-Version'!$A$1:$BE$49</definedName>
  </definedNames>
  <calcPr fullCalcOnLoad="1"/>
</workbook>
</file>

<file path=xl/sharedStrings.xml><?xml version="1.0" encoding="utf-8"?>
<sst xmlns="http://schemas.openxmlformats.org/spreadsheetml/2006/main" count="115" uniqueCount="41">
  <si>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</si>
  <si>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</si>
  <si>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</si>
  <si>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</si>
  <si>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</si>
  <si>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</si>
  <si>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</si>
  <si>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</si>
  <si>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</si>
  <si>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</si>
  <si>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</si>
  <si>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</si>
  <si>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</si>
  <si>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</si>
  <si>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</si>
  <si>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</si>
  <si>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Beginn</t>
  </si>
  <si>
    <t>Spielpaarung</t>
  </si>
  <si>
    <t>:</t>
  </si>
  <si>
    <t>-</t>
  </si>
  <si>
    <t>Ergebnis</t>
  </si>
  <si>
    <t>II. Spielplan Vorrunde</t>
  </si>
  <si>
    <t>Punkte</t>
  </si>
  <si>
    <t>x</t>
  </si>
  <si>
    <t>Platz</t>
  </si>
  <si>
    <t>Bezirk Enz/Murr</t>
  </si>
  <si>
    <t>F-Junioren Spieltag</t>
  </si>
  <si>
    <t>Samstag</t>
  </si>
  <si>
    <t>Halle In der Au Benningen</t>
  </si>
  <si>
    <t>Gruppe 27</t>
  </si>
  <si>
    <t>Gruppe 28</t>
  </si>
  <si>
    <t>TSV 1899 Benningen II</t>
  </si>
  <si>
    <t>TSG Steinheim III</t>
  </si>
  <si>
    <t>SGV Murr II</t>
  </si>
  <si>
    <t>FV Markgröningen II</t>
  </si>
  <si>
    <t>SV Pattonville II</t>
  </si>
  <si>
    <t>TSV Grünbhl</t>
  </si>
  <si>
    <t>SGV Murr I</t>
  </si>
  <si>
    <t>FV Markgröningen I</t>
  </si>
  <si>
    <t>SV Pattonville I</t>
  </si>
  <si>
    <t>SGV Freiberg Fußball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</si>
</sst>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1">
    <font>
      <sz val="10"/>
      <name val="Arial"/>
      <family val="0"/>
    </font>
    <font>
      <sz val="8"/>
      <name val="Arial"/>
      <family val="0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22"/>
      <name val="Arial Black"/>
      <family val="2"/>
    </font>
    <font>
      <sz val="22"/>
      <name val="Comic Sans MS"/>
      <family val="4"/>
    </font>
    <font>
      <sz val="10"/>
      <color indexed="9"/>
      <name val="Arial"/>
      <family val="0"/>
    </font>
    <font>
      <sz val="18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45" fontId="9" fillId="0" borderId="10" xfId="0" applyNumberFormat="1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shrinkToFit="1"/>
    </xf>
    <xf numFmtId="0" fontId="8" fillId="0" borderId="1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15" xfId="0" applyFont="1" applyBorder="1" applyAlignment="1">
      <alignment horizontal="left" shrinkToFit="1"/>
    </xf>
    <xf numFmtId="0" fontId="8" fillId="0" borderId="16" xfId="0" applyFont="1" applyBorder="1" applyAlignment="1">
      <alignment horizontal="left" shrinkToFit="1"/>
    </xf>
    <xf numFmtId="0" fontId="8" fillId="0" borderId="17" xfId="0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33" borderId="32" xfId="0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19050</xdr:colOff>
      <xdr:row>0</xdr:row>
      <xdr:rowOff>114300</xdr:rowOff>
    </xdr:from>
    <xdr:to>
      <xdr:col>51</xdr:col>
      <xdr:colOff>38100</xdr:colOff>
      <xdr:row>7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4300"/>
          <a:ext cx="1619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K44"/>
  <sheetViews>
    <sheetView showGridLines="0" tabSelected="1" zoomScale="112" zoomScaleNormal="112" zoomScalePageLayoutView="0" workbookViewId="0" topLeftCell="A1">
      <selection activeCell="BD27" sqref="BD27"/>
    </sheetView>
  </sheetViews>
  <sheetFormatPr defaultColWidth="1.7109375" defaultRowHeight="12.75"/>
  <cols>
    <col min="1" max="55" width="1.7109375" style="1" customWidth="1"/>
    <col min="56" max="56" width="1.7109375" style="2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21.28125" style="3" customWidth="1"/>
    <col min="66" max="66" width="2.28125" style="3" customWidth="1"/>
    <col min="67" max="67" width="3.140625" style="3" customWidth="1"/>
    <col min="68" max="68" width="1.7109375" style="3" customWidth="1"/>
    <col min="69" max="69" width="2.28125" style="3" customWidth="1"/>
    <col min="70" max="70" width="2.57421875" style="3" customWidth="1"/>
    <col min="71" max="73" width="1.7109375" style="3" customWidth="1"/>
    <col min="74" max="80" width="1.7109375" style="4" customWidth="1"/>
    <col min="81" max="101" width="1.7109375" style="2" customWidth="1"/>
    <col min="102" max="113" width="1.7109375" style="1" customWidth="1"/>
    <col min="114" max="115" width="1.7109375" style="2" customWidth="1"/>
    <col min="116" max="116" width="1.7109375" style="1" customWidth="1"/>
    <col min="117" max="16384" width="1.7109375" style="1" customWidth="1"/>
  </cols>
  <sheetData>
    <row r="1" ht="12.75"/>
    <row r="2" spans="1:42" ht="33.75">
      <c r="A2" s="47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3" ht="27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5"/>
      <c r="AP3" s="6"/>
      <c r="AQ3" s="7"/>
    </row>
    <row r="4" spans="1:4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 t="s">
        <v>0</v>
      </c>
      <c r="M5" s="37" t="s">
        <v>27</v>
      </c>
      <c r="N5" s="38"/>
      <c r="O5" s="38"/>
      <c r="P5" s="38"/>
      <c r="Q5" s="38"/>
      <c r="R5" s="38"/>
      <c r="S5" s="38"/>
      <c r="T5" s="38"/>
      <c r="U5" s="8" t="s">
        <v>1</v>
      </c>
      <c r="V5" s="8"/>
      <c r="W5" s="8"/>
      <c r="X5" s="8"/>
      <c r="Y5" s="39">
        <v>43078</v>
      </c>
      <c r="Z5" s="39"/>
      <c r="AA5" s="39"/>
      <c r="AB5" s="39"/>
      <c r="AC5" s="39"/>
      <c r="AD5" s="39"/>
      <c r="AE5" s="39"/>
      <c r="AF5" s="39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5.75">
      <c r="A7" s="8"/>
      <c r="B7" s="37" t="s">
        <v>28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8"/>
      <c r="AO7" s="8"/>
      <c r="AP7" s="8"/>
    </row>
    <row r="9" spans="56:115" s="8" customFormat="1" ht="6" customHeight="1">
      <c r="BD9" s="10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2"/>
      <c r="BW9" s="12"/>
      <c r="BX9" s="12"/>
      <c r="BY9" s="12"/>
      <c r="BZ9" s="12"/>
      <c r="CA9" s="12"/>
      <c r="CB9" s="12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DJ9" s="10"/>
      <c r="DK9" s="10"/>
    </row>
    <row r="10" spans="7:115" s="8" customFormat="1" ht="15.75">
      <c r="G10" s="13" t="s">
        <v>2</v>
      </c>
      <c r="H10" s="36">
        <v>0.5625</v>
      </c>
      <c r="I10" s="36"/>
      <c r="J10" s="36"/>
      <c r="K10" s="36"/>
      <c r="L10" s="36"/>
      <c r="M10" s="1" t="s">
        <v>3</v>
      </c>
      <c r="T10" s="13" t="s">
        <v>4</v>
      </c>
      <c r="U10" s="40">
        <v>1</v>
      </c>
      <c r="V10" s="40" t="s">
        <v>5</v>
      </c>
      <c r="W10" s="14" t="s">
        <v>23</v>
      </c>
      <c r="X10" s="35">
        <v>0.006944444444444444</v>
      </c>
      <c r="Y10" s="35"/>
      <c r="Z10" s="35"/>
      <c r="AA10" s="35"/>
      <c r="AB10" s="35"/>
      <c r="AC10" s="1" t="s">
        <v>6</v>
      </c>
      <c r="AK10" s="13" t="s">
        <v>7</v>
      </c>
      <c r="AL10" s="35">
        <v>0.0006944444444444445</v>
      </c>
      <c r="AM10" s="35"/>
      <c r="AN10" s="35"/>
      <c r="AO10" s="35"/>
      <c r="AP10" s="35"/>
      <c r="AQ10" s="1" t="s">
        <v>6</v>
      </c>
      <c r="BD10" s="10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2"/>
      <c r="BW10" s="12"/>
      <c r="BX10" s="12"/>
      <c r="BY10" s="12"/>
      <c r="BZ10" s="12"/>
      <c r="CA10" s="12"/>
      <c r="CB10" s="12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DJ10" s="10"/>
      <c r="DK10" s="10"/>
    </row>
    <row r="11" ht="9" customHeight="1"/>
    <row r="12" ht="6" customHeight="1"/>
    <row r="13" ht="12.75">
      <c r="B13" s="15" t="s">
        <v>8</v>
      </c>
    </row>
    <row r="14" ht="6" customHeight="1" thickBot="1"/>
    <row r="15" spans="2:55" ht="16.5" thickBot="1">
      <c r="B15" s="82" t="s">
        <v>29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E15" s="82" t="s">
        <v>30</v>
      </c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4"/>
    </row>
    <row r="16" spans="2:55" ht="15">
      <c r="B16" s="85" t="s">
        <v>9</v>
      </c>
      <c r="C16" s="86"/>
      <c r="D16" s="41" t="s">
        <v>31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E16" s="85" t="s">
        <v>9</v>
      </c>
      <c r="AF16" s="86"/>
      <c r="AG16" s="41" t="s">
        <v>36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</row>
    <row r="17" spans="2:55" ht="15">
      <c r="B17" s="78" t="s">
        <v>10</v>
      </c>
      <c r="C17" s="79"/>
      <c r="D17" s="43" t="s">
        <v>32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4"/>
      <c r="AE17" s="78" t="s">
        <v>10</v>
      </c>
      <c r="AF17" s="79"/>
      <c r="AG17" s="43" t="s">
        <v>37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</row>
    <row r="18" spans="2:55" ht="15">
      <c r="B18" s="78" t="s">
        <v>11</v>
      </c>
      <c r="C18" s="79"/>
      <c r="D18" s="43" t="s">
        <v>33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  <c r="AE18" s="78" t="s">
        <v>11</v>
      </c>
      <c r="AF18" s="79"/>
      <c r="AG18" s="43" t="s">
        <v>38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</row>
    <row r="19" spans="2:55" ht="15">
      <c r="B19" s="78" t="s">
        <v>12</v>
      </c>
      <c r="C19" s="79"/>
      <c r="D19" s="43" t="s">
        <v>34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4"/>
      <c r="AE19" s="78" t="s">
        <v>12</v>
      </c>
      <c r="AF19" s="79"/>
      <c r="AG19" s="43" t="s">
        <v>39</v>
      </c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</row>
    <row r="20" spans="2:55" ht="15.75" thickBot="1">
      <c r="B20" s="76" t="s">
        <v>13</v>
      </c>
      <c r="C20" s="77"/>
      <c r="D20" s="45" t="s">
        <v>35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E20" s="76" t="s">
        <v>13</v>
      </c>
      <c r="AF20" s="77"/>
      <c r="AG20" s="45" t="s">
        <v>40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</row>
    <row r="22" ht="12.75">
      <c r="B22" s="15" t="s">
        <v>21</v>
      </c>
    </row>
    <row r="23" ht="6" customHeight="1" thickBot="1"/>
    <row r="24" spans="2:115" s="21" customFormat="1" ht="16.5" customHeight="1" thickBot="1">
      <c r="B24" s="71" t="s">
        <v>14</v>
      </c>
      <c r="C24" s="72"/>
      <c r="D24" s="73" t="s">
        <v>24</v>
      </c>
      <c r="E24" s="74"/>
      <c r="F24" s="75"/>
      <c r="G24" s="73" t="s">
        <v>15</v>
      </c>
      <c r="H24" s="74"/>
      <c r="I24" s="75"/>
      <c r="J24" s="73" t="s">
        <v>16</v>
      </c>
      <c r="K24" s="74"/>
      <c r="L24" s="74"/>
      <c r="M24" s="74"/>
      <c r="N24" s="75"/>
      <c r="O24" s="73" t="s">
        <v>17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5"/>
      <c r="AW24" s="73" t="s">
        <v>20</v>
      </c>
      <c r="AX24" s="74"/>
      <c r="AY24" s="74"/>
      <c r="AZ24" s="74"/>
      <c r="BA24" s="75"/>
      <c r="BB24" s="80"/>
      <c r="BC24" s="81"/>
      <c r="BD24" s="16"/>
      <c r="BE24" s="17"/>
      <c r="BF24" s="18" t="s">
        <v>22</v>
      </c>
      <c r="BG24" s="19"/>
      <c r="BH24" s="19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20"/>
      <c r="BW24" s="20"/>
      <c r="BX24" s="20"/>
      <c r="BY24" s="20"/>
      <c r="BZ24" s="20"/>
      <c r="CA24" s="20"/>
      <c r="CB24" s="20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DJ24" s="16"/>
      <c r="DK24" s="16"/>
    </row>
    <row r="25" spans="2:115" s="25" customFormat="1" ht="18" customHeight="1">
      <c r="B25" s="69">
        <v>1</v>
      </c>
      <c r="C25" s="59"/>
      <c r="D25" s="59">
        <v>1</v>
      </c>
      <c r="E25" s="59"/>
      <c r="F25" s="59"/>
      <c r="G25" s="59">
        <v>27</v>
      </c>
      <c r="H25" s="59"/>
      <c r="I25" s="59"/>
      <c r="J25" s="60">
        <f>$H$10</f>
        <v>0.5625</v>
      </c>
      <c r="K25" s="60"/>
      <c r="L25" s="60"/>
      <c r="M25" s="60"/>
      <c r="N25" s="61"/>
      <c r="O25" s="62" t="str">
        <f>D16</f>
        <v>TSV 1899 Benningen II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22" t="s">
        <v>19</v>
      </c>
      <c r="AF25" s="63" t="str">
        <f>D17</f>
        <v>TSG Steinheim III</v>
      </c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4"/>
      <c r="AW25" s="65"/>
      <c r="AX25" s="66"/>
      <c r="AY25" s="22" t="s">
        <v>18</v>
      </c>
      <c r="AZ25" s="66"/>
      <c r="BA25" s="67"/>
      <c r="BB25" s="65"/>
      <c r="BC25" s="68"/>
      <c r="BD25" s="23"/>
      <c r="BE25" s="17"/>
      <c r="BF25" s="24" t="str">
        <f>IF(ISBLANK(AW25),"0",IF(AW25&gt;AZ25,3,IF(AW25=AZ25,1,0)))</f>
        <v>0</v>
      </c>
      <c r="BG25" s="24" t="s">
        <v>18</v>
      </c>
      <c r="BH25" s="24" t="str">
        <f>IF(ISBLANK(AZ25),"0",IF(AZ25&gt;AW25,3,IF(AZ25=AW25,1,0)))</f>
        <v>0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20"/>
      <c r="BW25" s="20"/>
      <c r="BX25" s="20"/>
      <c r="BY25" s="20"/>
      <c r="BZ25" s="20"/>
      <c r="CA25" s="20"/>
      <c r="CB25" s="20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DJ25" s="23"/>
      <c r="DK25" s="23"/>
    </row>
    <row r="26" spans="2:115" s="21" customFormat="1" ht="18" customHeight="1" thickBot="1">
      <c r="B26" s="70">
        <v>2</v>
      </c>
      <c r="C26" s="53"/>
      <c r="D26" s="53">
        <v>1</v>
      </c>
      <c r="E26" s="53"/>
      <c r="F26" s="53"/>
      <c r="G26" s="53">
        <v>27</v>
      </c>
      <c r="H26" s="53"/>
      <c r="I26" s="53"/>
      <c r="J26" s="54">
        <f>J25+$U$10*$X$10+$AL$10</f>
        <v>0.5701388888888889</v>
      </c>
      <c r="K26" s="54"/>
      <c r="L26" s="54"/>
      <c r="M26" s="54"/>
      <c r="N26" s="55"/>
      <c r="O26" s="56" t="str">
        <f>D19</f>
        <v>FV Markgröningen II</v>
      </c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26" t="s">
        <v>19</v>
      </c>
      <c r="AF26" s="57" t="str">
        <f>D18</f>
        <v>SGV Murr II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8"/>
      <c r="AW26" s="51"/>
      <c r="AX26" s="49"/>
      <c r="AY26" s="26" t="s">
        <v>18</v>
      </c>
      <c r="AZ26" s="49"/>
      <c r="BA26" s="50"/>
      <c r="BB26" s="51"/>
      <c r="BC26" s="52"/>
      <c r="BD26" s="16"/>
      <c r="BE26" s="17"/>
      <c r="BF26" s="24" t="str">
        <f>IF(ISBLANK(AW26),"0",IF(AW26&gt;AZ26,3,IF(AW26=AZ26,1,0)))</f>
        <v>0</v>
      </c>
      <c r="BG26" s="24" t="s">
        <v>18</v>
      </c>
      <c r="BH26" s="24" t="str">
        <f aca="true" t="shared" si="0" ref="BH26:BH44">IF(ISBLANK(AZ26),"0",IF(AZ26&gt;AW26,3,IF(AZ26=AW26,1,0)))</f>
        <v>0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20"/>
      <c r="BW26" s="20"/>
      <c r="BX26" s="20"/>
      <c r="BY26" s="20"/>
      <c r="BZ26" s="20"/>
      <c r="CA26" s="20"/>
      <c r="CB26" s="20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DJ26" s="16"/>
      <c r="DK26" s="16"/>
    </row>
    <row r="27" spans="2:115" s="21" customFormat="1" ht="18" customHeight="1">
      <c r="B27" s="69">
        <v>3</v>
      </c>
      <c r="C27" s="59"/>
      <c r="D27" s="59">
        <v>1</v>
      </c>
      <c r="E27" s="59"/>
      <c r="F27" s="59"/>
      <c r="G27" s="59">
        <v>28</v>
      </c>
      <c r="H27" s="59"/>
      <c r="I27" s="59"/>
      <c r="J27" s="60">
        <f>J26+$U$10*$X$10+$AL$10</f>
        <v>0.5777777777777777</v>
      </c>
      <c r="K27" s="60"/>
      <c r="L27" s="60"/>
      <c r="M27" s="60"/>
      <c r="N27" s="61"/>
      <c r="O27" s="62" t="str">
        <f>AG16</f>
        <v>TSV Grünbhl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22" t="s">
        <v>19</v>
      </c>
      <c r="AF27" s="63" t="str">
        <f>AG17</f>
        <v>SGV Murr I</v>
      </c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4"/>
      <c r="AW27" s="65"/>
      <c r="AX27" s="66"/>
      <c r="AY27" s="22" t="s">
        <v>18</v>
      </c>
      <c r="AZ27" s="66"/>
      <c r="BA27" s="67"/>
      <c r="BB27" s="65"/>
      <c r="BC27" s="68"/>
      <c r="BD27" s="16"/>
      <c r="BE27" s="17"/>
      <c r="BF27" s="24" t="str">
        <f aca="true" t="shared" si="1" ref="BF26:BF44">IF(ISBLANK(AW27),"0",IF(AW27&gt;AZ27,3,IF(AW27=AZ27,1,0)))</f>
        <v>0</v>
      </c>
      <c r="BG27" s="24" t="s">
        <v>18</v>
      </c>
      <c r="BH27" s="24" t="str">
        <f t="shared" si="0"/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20"/>
      <c r="BW27" s="20"/>
      <c r="BX27" s="20"/>
      <c r="BY27" s="20"/>
      <c r="BZ27" s="20"/>
      <c r="CA27" s="20"/>
      <c r="CB27" s="20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DJ27" s="16"/>
      <c r="DK27" s="16"/>
    </row>
    <row r="28" spans="2:115" s="21" customFormat="1" ht="18" customHeight="1" thickBot="1">
      <c r="B28" s="70">
        <v>4</v>
      </c>
      <c r="C28" s="53"/>
      <c r="D28" s="53">
        <v>1</v>
      </c>
      <c r="E28" s="53"/>
      <c r="F28" s="53"/>
      <c r="G28" s="53">
        <v>28</v>
      </c>
      <c r="H28" s="53"/>
      <c r="I28" s="53"/>
      <c r="J28" s="54">
        <f>J27+$U$10*$X$10+$AL$10</f>
        <v>0.5854166666666666</v>
      </c>
      <c r="K28" s="54"/>
      <c r="L28" s="54"/>
      <c r="M28" s="54"/>
      <c r="N28" s="55"/>
      <c r="O28" s="56" t="str">
        <f>AG19</f>
        <v>SV Pattonville I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26" t="s">
        <v>19</v>
      </c>
      <c r="AF28" s="57" t="str">
        <f>AG18</f>
        <v>FV Markgröningen I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8"/>
      <c r="AW28" s="51"/>
      <c r="AX28" s="49"/>
      <c r="AY28" s="26" t="s">
        <v>18</v>
      </c>
      <c r="AZ28" s="49"/>
      <c r="BA28" s="50"/>
      <c r="BB28" s="51"/>
      <c r="BC28" s="52"/>
      <c r="BD28" s="16"/>
      <c r="BE28" s="17"/>
      <c r="BF28" s="24" t="str">
        <f t="shared" si="1"/>
        <v>0</v>
      </c>
      <c r="BG28" s="24" t="s">
        <v>18</v>
      </c>
      <c r="BH28" s="24" t="str">
        <f t="shared" si="0"/>
        <v>0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20"/>
      <c r="BW28" s="20"/>
      <c r="BX28" s="20"/>
      <c r="BY28" s="20"/>
      <c r="BZ28" s="20"/>
      <c r="CA28" s="20"/>
      <c r="CB28" s="20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DJ28" s="16"/>
      <c r="DK28" s="16"/>
    </row>
    <row r="29" spans="2:115" s="21" customFormat="1" ht="18" customHeight="1">
      <c r="B29" s="69">
        <v>5</v>
      </c>
      <c r="C29" s="59"/>
      <c r="D29" s="59">
        <v>1</v>
      </c>
      <c r="E29" s="59"/>
      <c r="F29" s="59"/>
      <c r="G29" s="59">
        <v>27</v>
      </c>
      <c r="H29" s="59"/>
      <c r="I29" s="59"/>
      <c r="J29" s="60">
        <f>J28+$U$10*$X$10+$AL$10</f>
        <v>0.5930555555555554</v>
      </c>
      <c r="K29" s="60"/>
      <c r="L29" s="60"/>
      <c r="M29" s="60"/>
      <c r="N29" s="61"/>
      <c r="O29" s="62" t="str">
        <f>D20</f>
        <v>SV Pattonville II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22" t="s">
        <v>19</v>
      </c>
      <c r="AF29" s="63" t="str">
        <f>D16</f>
        <v>TSV 1899 Benningen II</v>
      </c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4"/>
      <c r="AW29" s="65"/>
      <c r="AX29" s="66"/>
      <c r="AY29" s="22" t="s">
        <v>18</v>
      </c>
      <c r="AZ29" s="66"/>
      <c r="BA29" s="67"/>
      <c r="BB29" s="65"/>
      <c r="BC29" s="68"/>
      <c r="BD29" s="16"/>
      <c r="BE29" s="17"/>
      <c r="BF29" s="24" t="str">
        <f t="shared" si="1"/>
        <v>0</v>
      </c>
      <c r="BG29" s="24" t="s">
        <v>18</v>
      </c>
      <c r="BH29" s="24" t="str">
        <f t="shared" si="0"/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20"/>
      <c r="BW29" s="20"/>
      <c r="BX29" s="20"/>
      <c r="BY29" s="20"/>
      <c r="BZ29" s="20"/>
      <c r="CA29" s="20"/>
      <c r="CB29" s="20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DJ29" s="16"/>
      <c r="DK29" s="16"/>
    </row>
    <row r="30" spans="2:115" s="21" customFormat="1" ht="18" customHeight="1" thickBot="1">
      <c r="B30" s="70">
        <v>6</v>
      </c>
      <c r="C30" s="53"/>
      <c r="D30" s="53">
        <v>1</v>
      </c>
      <c r="E30" s="53"/>
      <c r="F30" s="53"/>
      <c r="G30" s="53">
        <v>27</v>
      </c>
      <c r="H30" s="53"/>
      <c r="I30" s="53"/>
      <c r="J30" s="54">
        <f>J29+$U$10*$X$10+$AL$10</f>
        <v>0.6006944444444443</v>
      </c>
      <c r="K30" s="54"/>
      <c r="L30" s="54"/>
      <c r="M30" s="54"/>
      <c r="N30" s="55"/>
      <c r="O30" s="56" t="str">
        <f>D17</f>
        <v>TSG Steinheim III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26" t="s">
        <v>19</v>
      </c>
      <c r="AF30" s="57" t="str">
        <f>D19</f>
        <v>FV Markgröningen II</v>
      </c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8"/>
      <c r="AW30" s="51"/>
      <c r="AX30" s="49"/>
      <c r="AY30" s="26" t="s">
        <v>18</v>
      </c>
      <c r="AZ30" s="49"/>
      <c r="BA30" s="50"/>
      <c r="BB30" s="51"/>
      <c r="BC30" s="52"/>
      <c r="BD30" s="16"/>
      <c r="BE30" s="17"/>
      <c r="BF30" s="24" t="str">
        <f t="shared" si="1"/>
        <v>0</v>
      </c>
      <c r="BG30" s="24" t="s">
        <v>18</v>
      </c>
      <c r="BH30" s="24" t="str">
        <f t="shared" si="0"/>
        <v>0</v>
      </c>
      <c r="BI30" s="17"/>
      <c r="BJ30" s="17"/>
      <c r="BK30" s="3"/>
      <c r="BL30" s="3"/>
      <c r="BM30" s="3"/>
      <c r="BN30" s="3"/>
      <c r="BO30" s="3"/>
      <c r="BP30" s="3"/>
      <c r="BQ30" s="3"/>
      <c r="BR30" s="3"/>
      <c r="BS30" s="3"/>
      <c r="BT30" s="17"/>
      <c r="BU30" s="17"/>
      <c r="BV30" s="20"/>
      <c r="BW30" s="20"/>
      <c r="BX30" s="20"/>
      <c r="BY30" s="20"/>
      <c r="BZ30" s="20"/>
      <c r="CA30" s="20"/>
      <c r="CB30" s="20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DJ30" s="16"/>
      <c r="DK30" s="16"/>
    </row>
    <row r="31" spans="2:115" s="21" customFormat="1" ht="18" customHeight="1">
      <c r="B31" s="69">
        <v>7</v>
      </c>
      <c r="C31" s="59"/>
      <c r="D31" s="59">
        <v>1</v>
      </c>
      <c r="E31" s="59"/>
      <c r="F31" s="59"/>
      <c r="G31" s="59">
        <v>28</v>
      </c>
      <c r="H31" s="59"/>
      <c r="I31" s="59"/>
      <c r="J31" s="60">
        <f aca="true" t="shared" si="2" ref="J31:J44">J30+$U$10*$X$10+$AL$10</f>
        <v>0.6083333333333332</v>
      </c>
      <c r="K31" s="60"/>
      <c r="L31" s="60"/>
      <c r="M31" s="60"/>
      <c r="N31" s="61"/>
      <c r="O31" s="62" t="str">
        <f>AG20</f>
        <v>SGV Freiberg Fußball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22" t="s">
        <v>19</v>
      </c>
      <c r="AF31" s="63" t="str">
        <f>AG16</f>
        <v>TSV Grünbhl</v>
      </c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4"/>
      <c r="AW31" s="65"/>
      <c r="AX31" s="66"/>
      <c r="AY31" s="22" t="s">
        <v>18</v>
      </c>
      <c r="AZ31" s="66"/>
      <c r="BA31" s="67"/>
      <c r="BB31" s="65"/>
      <c r="BC31" s="68"/>
      <c r="BD31" s="27"/>
      <c r="BE31" s="17"/>
      <c r="BF31" s="24" t="str">
        <f t="shared" si="1"/>
        <v>0</v>
      </c>
      <c r="BG31" s="24" t="s">
        <v>18</v>
      </c>
      <c r="BH31" s="24" t="str">
        <f t="shared" si="0"/>
        <v>0</v>
      </c>
      <c r="BI31" s="17"/>
      <c r="BJ31" s="17"/>
      <c r="BK31" s="28"/>
      <c r="BL31" s="28"/>
      <c r="BM31" s="29" t="str">
        <f>$D$16</f>
        <v>TSV 1899 Benningen II</v>
      </c>
      <c r="BN31" s="30">
        <f>SUM($BF$25+$BH$29+$BH$34+$BF$41)</f>
        <v>0</v>
      </c>
      <c r="BO31" s="30">
        <f>SUM($AW$25+$AZ$29+$AZ$34+$AW$41)</f>
        <v>0</v>
      </c>
      <c r="BP31" s="31" t="s">
        <v>18</v>
      </c>
      <c r="BQ31" s="30">
        <f>SUM($AZ$25+$AW$29+$AW$34+$AZ$41)</f>
        <v>0</v>
      </c>
      <c r="BR31" s="30">
        <f>SUM(BO31-BQ31)</f>
        <v>0</v>
      </c>
      <c r="BS31" s="30"/>
      <c r="BT31" s="17"/>
      <c r="BU31" s="17"/>
      <c r="BV31" s="20"/>
      <c r="BW31" s="20"/>
      <c r="BX31" s="20"/>
      <c r="BY31" s="20"/>
      <c r="BZ31" s="20"/>
      <c r="CA31" s="20"/>
      <c r="CB31" s="20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DJ31" s="16"/>
      <c r="DK31" s="16"/>
    </row>
    <row r="32" spans="2:115" s="21" customFormat="1" ht="18" customHeight="1" thickBot="1">
      <c r="B32" s="70">
        <v>8</v>
      </c>
      <c r="C32" s="53"/>
      <c r="D32" s="53">
        <v>1</v>
      </c>
      <c r="E32" s="53"/>
      <c r="F32" s="53"/>
      <c r="G32" s="53">
        <v>28</v>
      </c>
      <c r="H32" s="53"/>
      <c r="I32" s="53"/>
      <c r="J32" s="54">
        <f t="shared" si="2"/>
        <v>0.615972222222222</v>
      </c>
      <c r="K32" s="54"/>
      <c r="L32" s="54"/>
      <c r="M32" s="54"/>
      <c r="N32" s="55"/>
      <c r="O32" s="56" t="str">
        <f>AG17</f>
        <v>SGV Murr I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26" t="s">
        <v>19</v>
      </c>
      <c r="AF32" s="57" t="str">
        <f>AG19</f>
        <v>SV Pattonville I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8"/>
      <c r="AW32" s="51"/>
      <c r="AX32" s="49"/>
      <c r="AY32" s="26" t="s">
        <v>18</v>
      </c>
      <c r="AZ32" s="49"/>
      <c r="BA32" s="50"/>
      <c r="BB32" s="51"/>
      <c r="BC32" s="52"/>
      <c r="BD32" s="27"/>
      <c r="BE32" s="17"/>
      <c r="BF32" s="24" t="str">
        <f t="shared" si="1"/>
        <v>0</v>
      </c>
      <c r="BG32" s="24" t="s">
        <v>18</v>
      </c>
      <c r="BH32" s="24" t="str">
        <f t="shared" si="0"/>
        <v>0</v>
      </c>
      <c r="BI32" s="17"/>
      <c r="BJ32" s="17"/>
      <c r="BK32" s="28"/>
      <c r="BL32" s="28"/>
      <c r="BM32" s="32" t="str">
        <f>$D$18</f>
        <v>SGV Murr II</v>
      </c>
      <c r="BN32" s="30">
        <f>SUM($BH$26+$BF$33+$BF$37+$BH$41)</f>
        <v>0</v>
      </c>
      <c r="BO32" s="30">
        <f>SUM($AZ$26+$AW$33+$AW$37+$AZ$41)</f>
        <v>0</v>
      </c>
      <c r="BP32" s="31" t="s">
        <v>18</v>
      </c>
      <c r="BQ32" s="30">
        <f>SUM($AW$26+$AZ$33+$AZ$37+$AW$41)</f>
        <v>0</v>
      </c>
      <c r="BR32" s="30">
        <f>SUM(BO32-BQ32)</f>
        <v>0</v>
      </c>
      <c r="BS32" s="30"/>
      <c r="BT32" s="17"/>
      <c r="BU32" s="17"/>
      <c r="BV32" s="20"/>
      <c r="BW32" s="20"/>
      <c r="BX32" s="20"/>
      <c r="BY32" s="20"/>
      <c r="BZ32" s="20"/>
      <c r="CA32" s="20"/>
      <c r="CB32" s="20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DJ32" s="16"/>
      <c r="DK32" s="16"/>
    </row>
    <row r="33" spans="2:115" s="21" customFormat="1" ht="18" customHeight="1">
      <c r="B33" s="69">
        <v>9</v>
      </c>
      <c r="C33" s="59"/>
      <c r="D33" s="59">
        <v>1</v>
      </c>
      <c r="E33" s="59"/>
      <c r="F33" s="59"/>
      <c r="G33" s="59">
        <v>27</v>
      </c>
      <c r="H33" s="59"/>
      <c r="I33" s="59"/>
      <c r="J33" s="60">
        <f t="shared" si="2"/>
        <v>0.6236111111111109</v>
      </c>
      <c r="K33" s="60"/>
      <c r="L33" s="60"/>
      <c r="M33" s="60"/>
      <c r="N33" s="61"/>
      <c r="O33" s="62" t="str">
        <f>D18</f>
        <v>SGV Murr II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22" t="s">
        <v>19</v>
      </c>
      <c r="AF33" s="63" t="str">
        <f>D20</f>
        <v>SV Pattonville II</v>
      </c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4"/>
      <c r="AW33" s="65"/>
      <c r="AX33" s="66"/>
      <c r="AY33" s="22" t="s">
        <v>18</v>
      </c>
      <c r="AZ33" s="66"/>
      <c r="BA33" s="67"/>
      <c r="BB33" s="65"/>
      <c r="BC33" s="68"/>
      <c r="BD33" s="27"/>
      <c r="BE33" s="17"/>
      <c r="BF33" s="24" t="str">
        <f t="shared" si="1"/>
        <v>0</v>
      </c>
      <c r="BG33" s="24" t="s">
        <v>18</v>
      </c>
      <c r="BH33" s="24" t="str">
        <f t="shared" si="0"/>
        <v>0</v>
      </c>
      <c r="BI33" s="17"/>
      <c r="BJ33" s="17"/>
      <c r="BK33" s="28"/>
      <c r="BL33" s="28"/>
      <c r="BM33" s="32" t="str">
        <f>$D$19</f>
        <v>FV Markgröningen II</v>
      </c>
      <c r="BN33" s="30">
        <f>SUM($BF$26+$BH$30+$BF$34+$BH$38)</f>
        <v>0</v>
      </c>
      <c r="BO33" s="30">
        <f>SUM($AW$26+$AZ$30+$AW$34+$AZ$38)</f>
        <v>0</v>
      </c>
      <c r="BP33" s="31" t="s">
        <v>18</v>
      </c>
      <c r="BQ33" s="30">
        <f>SUM($AZ$26+$AW$30+$AZ$34+$AW$38)</f>
        <v>0</v>
      </c>
      <c r="BR33" s="30">
        <f>SUM(BO33-BQ33)</f>
        <v>0</v>
      </c>
      <c r="BS33" s="30"/>
      <c r="BT33" s="17"/>
      <c r="BU33" s="17"/>
      <c r="BV33" s="20"/>
      <c r="BW33" s="20"/>
      <c r="BX33" s="20"/>
      <c r="BY33" s="20"/>
      <c r="BZ33" s="20"/>
      <c r="CA33" s="20"/>
      <c r="CB33" s="20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DJ33" s="16"/>
      <c r="DK33" s="16"/>
    </row>
    <row r="34" spans="2:115" s="21" customFormat="1" ht="18" customHeight="1" thickBot="1">
      <c r="B34" s="70">
        <v>10</v>
      </c>
      <c r="C34" s="53"/>
      <c r="D34" s="53">
        <v>1</v>
      </c>
      <c r="E34" s="53"/>
      <c r="F34" s="53"/>
      <c r="G34" s="53">
        <v>27</v>
      </c>
      <c r="H34" s="53"/>
      <c r="I34" s="53"/>
      <c r="J34" s="54">
        <f t="shared" si="2"/>
        <v>0.6312499999999998</v>
      </c>
      <c r="K34" s="54"/>
      <c r="L34" s="54"/>
      <c r="M34" s="54"/>
      <c r="N34" s="55"/>
      <c r="O34" s="56" t="str">
        <f>D19</f>
        <v>FV Markgröningen II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26" t="s">
        <v>19</v>
      </c>
      <c r="AF34" s="57" t="str">
        <f>D16</f>
        <v>TSV 1899 Benningen II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8"/>
      <c r="AW34" s="51"/>
      <c r="AX34" s="49"/>
      <c r="AY34" s="26" t="s">
        <v>18</v>
      </c>
      <c r="AZ34" s="49"/>
      <c r="BA34" s="50"/>
      <c r="BB34" s="51"/>
      <c r="BC34" s="52"/>
      <c r="BD34" s="27"/>
      <c r="BE34" s="17"/>
      <c r="BF34" s="24" t="str">
        <f>IF(ISBLANK(AW34),"0",IF(AW34&gt;AZ34,3,IF(AW34=AZ34,1,0)))</f>
        <v>0</v>
      </c>
      <c r="BG34" s="24" t="s">
        <v>18</v>
      </c>
      <c r="BH34" s="24" t="str">
        <f t="shared" si="0"/>
        <v>0</v>
      </c>
      <c r="BI34" s="17"/>
      <c r="BJ34" s="17"/>
      <c r="BK34" s="28"/>
      <c r="BL34" s="28"/>
      <c r="BM34" s="32" t="str">
        <f>$D$20</f>
        <v>SV Pattonville II</v>
      </c>
      <c r="BN34" s="30">
        <f>SUM($BF$29+$BH$33+$BF$38+$BH$42)</f>
        <v>0</v>
      </c>
      <c r="BO34" s="30">
        <f>SUM($AW$29+$AZ$33+$AW$38+$AZ$42)</f>
        <v>0</v>
      </c>
      <c r="BP34" s="31" t="s">
        <v>18</v>
      </c>
      <c r="BQ34" s="30">
        <f>SUM($AZ$29+$AW$33+$AZ$38+$AW$42)</f>
        <v>0</v>
      </c>
      <c r="BR34" s="30">
        <f>SUM(BO34-BQ34)</f>
        <v>0</v>
      </c>
      <c r="BS34" s="30"/>
      <c r="BT34" s="17"/>
      <c r="BU34" s="17"/>
      <c r="BV34" s="20"/>
      <c r="BW34" s="20"/>
      <c r="BX34" s="20"/>
      <c r="BY34" s="20"/>
      <c r="BZ34" s="20"/>
      <c r="CA34" s="20"/>
      <c r="CB34" s="20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DJ34" s="16"/>
      <c r="DK34" s="16"/>
    </row>
    <row r="35" spans="2:115" s="21" customFormat="1" ht="18" customHeight="1">
      <c r="B35" s="69">
        <v>11</v>
      </c>
      <c r="C35" s="59"/>
      <c r="D35" s="59">
        <v>1</v>
      </c>
      <c r="E35" s="59"/>
      <c r="F35" s="59"/>
      <c r="G35" s="59">
        <v>28</v>
      </c>
      <c r="H35" s="59"/>
      <c r="I35" s="59"/>
      <c r="J35" s="60">
        <f t="shared" si="2"/>
        <v>0.6388888888888886</v>
      </c>
      <c r="K35" s="60"/>
      <c r="L35" s="60"/>
      <c r="M35" s="60"/>
      <c r="N35" s="61"/>
      <c r="O35" s="62" t="str">
        <f>AG18</f>
        <v>FV Markgröningen I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22" t="s">
        <v>19</v>
      </c>
      <c r="AF35" s="63" t="str">
        <f>AG20</f>
        <v>SGV Freiberg Fußball</v>
      </c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4"/>
      <c r="AW35" s="65"/>
      <c r="AX35" s="66"/>
      <c r="AY35" s="22" t="s">
        <v>18</v>
      </c>
      <c r="AZ35" s="66"/>
      <c r="BA35" s="67"/>
      <c r="BB35" s="65"/>
      <c r="BC35" s="68"/>
      <c r="BD35" s="27"/>
      <c r="BE35" s="17"/>
      <c r="BF35" s="24" t="str">
        <f t="shared" si="1"/>
        <v>0</v>
      </c>
      <c r="BG35" s="24" t="s">
        <v>18</v>
      </c>
      <c r="BH35" s="24" t="str">
        <f t="shared" si="0"/>
        <v>0</v>
      </c>
      <c r="BI35" s="17"/>
      <c r="BJ35" s="17"/>
      <c r="BK35" s="28"/>
      <c r="BL35" s="28"/>
      <c r="BM35" s="32" t="str">
        <f>$D$17</f>
        <v>TSG Steinheim III</v>
      </c>
      <c r="BN35" s="30">
        <f>SUM($BH$25+$BF$30+$BH$37+$BF$42)</f>
        <v>0</v>
      </c>
      <c r="BO35" s="30">
        <f>SUM($AZ$25+$AW$30+$AZ$37+$AW$42)</f>
        <v>0</v>
      </c>
      <c r="BP35" s="31" t="s">
        <v>18</v>
      </c>
      <c r="BQ35" s="30">
        <f>SUM($AW$25+$AZ$30+$AW$37+$AZ$42)</f>
        <v>0</v>
      </c>
      <c r="BR35" s="30">
        <f>SUM(BO35-BQ35)</f>
        <v>0</v>
      </c>
      <c r="BS35" s="30"/>
      <c r="BT35" s="17"/>
      <c r="BU35" s="17"/>
      <c r="BV35" s="20"/>
      <c r="BW35" s="20"/>
      <c r="BX35" s="20"/>
      <c r="BY35" s="20"/>
      <c r="BZ35" s="20"/>
      <c r="CA35" s="20"/>
      <c r="CB35" s="20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DJ35" s="16"/>
      <c r="DK35" s="16"/>
    </row>
    <row r="36" spans="2:115" s="21" customFormat="1" ht="18" customHeight="1" thickBot="1">
      <c r="B36" s="70">
        <v>12</v>
      </c>
      <c r="C36" s="53"/>
      <c r="D36" s="53">
        <v>1</v>
      </c>
      <c r="E36" s="53"/>
      <c r="F36" s="53"/>
      <c r="G36" s="53">
        <v>28</v>
      </c>
      <c r="H36" s="53"/>
      <c r="I36" s="53"/>
      <c r="J36" s="54">
        <f t="shared" si="2"/>
        <v>0.6465277777777775</v>
      </c>
      <c r="K36" s="54"/>
      <c r="L36" s="54"/>
      <c r="M36" s="54"/>
      <c r="N36" s="55"/>
      <c r="O36" s="56" t="str">
        <f>AG19</f>
        <v>SV Pattonville I</v>
      </c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26" t="s">
        <v>19</v>
      </c>
      <c r="AF36" s="57" t="str">
        <f>AG16</f>
        <v>TSV Grünbhl</v>
      </c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8"/>
      <c r="AW36" s="51"/>
      <c r="AX36" s="49"/>
      <c r="AY36" s="26" t="s">
        <v>18</v>
      </c>
      <c r="AZ36" s="49"/>
      <c r="BA36" s="50"/>
      <c r="BB36" s="51"/>
      <c r="BC36" s="52"/>
      <c r="BD36" s="27"/>
      <c r="BE36" s="17"/>
      <c r="BF36" s="24" t="str">
        <f t="shared" si="1"/>
        <v>0</v>
      </c>
      <c r="BG36" s="24" t="s">
        <v>18</v>
      </c>
      <c r="BH36" s="24" t="str">
        <f t="shared" si="0"/>
        <v>0</v>
      </c>
      <c r="BI36" s="17"/>
      <c r="BJ36" s="17"/>
      <c r="BK36" s="17"/>
      <c r="BL36" s="17"/>
      <c r="BM36" s="17"/>
      <c r="BN36" s="17"/>
      <c r="BO36" s="17"/>
      <c r="BP36" s="17"/>
      <c r="BQ36" s="17"/>
      <c r="BR36" s="30"/>
      <c r="BS36" s="30"/>
      <c r="BT36" s="17"/>
      <c r="BU36" s="17"/>
      <c r="BV36" s="20"/>
      <c r="BW36" s="20"/>
      <c r="BX36" s="20"/>
      <c r="BY36" s="20"/>
      <c r="BZ36" s="20"/>
      <c r="CA36" s="20"/>
      <c r="CB36" s="20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DJ36" s="16"/>
      <c r="DK36" s="16"/>
    </row>
    <row r="37" spans="2:115" s="21" customFormat="1" ht="18" customHeight="1">
      <c r="B37" s="69">
        <v>13</v>
      </c>
      <c r="C37" s="59"/>
      <c r="D37" s="59">
        <v>1</v>
      </c>
      <c r="E37" s="59"/>
      <c r="F37" s="59"/>
      <c r="G37" s="59">
        <v>27</v>
      </c>
      <c r="H37" s="59"/>
      <c r="I37" s="59"/>
      <c r="J37" s="60">
        <f t="shared" si="2"/>
        <v>0.6541666666666663</v>
      </c>
      <c r="K37" s="60"/>
      <c r="L37" s="60"/>
      <c r="M37" s="60"/>
      <c r="N37" s="61"/>
      <c r="O37" s="62" t="str">
        <f>D18</f>
        <v>SGV Murr II</v>
      </c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22" t="s">
        <v>19</v>
      </c>
      <c r="AF37" s="63" t="str">
        <f>D17</f>
        <v>TSG Steinheim III</v>
      </c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4"/>
      <c r="AW37" s="65"/>
      <c r="AX37" s="66"/>
      <c r="AY37" s="22" t="s">
        <v>18</v>
      </c>
      <c r="AZ37" s="66"/>
      <c r="BA37" s="67"/>
      <c r="BB37" s="65"/>
      <c r="BC37" s="68"/>
      <c r="BD37" s="27"/>
      <c r="BE37" s="17"/>
      <c r="BF37" s="24" t="str">
        <f t="shared" si="1"/>
        <v>0</v>
      </c>
      <c r="BG37" s="24" t="s">
        <v>18</v>
      </c>
      <c r="BH37" s="24" t="str">
        <f t="shared" si="0"/>
        <v>0</v>
      </c>
      <c r="BI37" s="17"/>
      <c r="BJ37" s="3"/>
      <c r="BK37" s="3"/>
      <c r="BL37" s="3"/>
      <c r="BM37" s="3"/>
      <c r="BN37" s="3"/>
      <c r="BO37" s="3"/>
      <c r="BP37" s="3"/>
      <c r="BQ37" s="3"/>
      <c r="BR37" s="30"/>
      <c r="BS37" s="30"/>
      <c r="BT37" s="17"/>
      <c r="BU37" s="17"/>
      <c r="BV37" s="20"/>
      <c r="BW37" s="20"/>
      <c r="BX37" s="20"/>
      <c r="BY37" s="20"/>
      <c r="BZ37" s="20"/>
      <c r="CA37" s="20"/>
      <c r="CB37" s="20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DJ37" s="16"/>
      <c r="DK37" s="16"/>
    </row>
    <row r="38" spans="2:115" s="21" customFormat="1" ht="18" customHeight="1" thickBot="1">
      <c r="B38" s="70">
        <v>14</v>
      </c>
      <c r="C38" s="53"/>
      <c r="D38" s="53">
        <v>1</v>
      </c>
      <c r="E38" s="53"/>
      <c r="F38" s="53"/>
      <c r="G38" s="53">
        <v>27</v>
      </c>
      <c r="H38" s="53"/>
      <c r="I38" s="53"/>
      <c r="J38" s="54">
        <f t="shared" si="2"/>
        <v>0.6618055555555552</v>
      </c>
      <c r="K38" s="54"/>
      <c r="L38" s="54"/>
      <c r="M38" s="54"/>
      <c r="N38" s="55"/>
      <c r="O38" s="56" t="str">
        <f>D20</f>
        <v>SV Pattonville II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26" t="s">
        <v>19</v>
      </c>
      <c r="AF38" s="57" t="str">
        <f>D19</f>
        <v>FV Markgröningen II</v>
      </c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8"/>
      <c r="AW38" s="51"/>
      <c r="AX38" s="49"/>
      <c r="AY38" s="26" t="s">
        <v>18</v>
      </c>
      <c r="AZ38" s="49"/>
      <c r="BA38" s="50"/>
      <c r="BB38" s="51"/>
      <c r="BC38" s="52"/>
      <c r="BD38" s="27"/>
      <c r="BE38" s="17"/>
      <c r="BF38" s="24" t="str">
        <f t="shared" si="1"/>
        <v>0</v>
      </c>
      <c r="BG38" s="24" t="s">
        <v>18</v>
      </c>
      <c r="BH38" s="24" t="str">
        <f t="shared" si="0"/>
        <v>0</v>
      </c>
      <c r="BI38" s="17"/>
      <c r="BJ38" s="17"/>
      <c r="BK38" s="28"/>
      <c r="BL38" s="28"/>
      <c r="BM38" s="32" t="str">
        <f>$AG$16</f>
        <v>TSV Grünbhl</v>
      </c>
      <c r="BN38" s="30">
        <f>SUM($BF$27+$BH$31+$BH$36+$BF$43)</f>
        <v>0</v>
      </c>
      <c r="BO38" s="30">
        <f>SUM($AW$27+$AZ$31+$AZ$36+$AW$43)</f>
        <v>0</v>
      </c>
      <c r="BP38" s="31" t="s">
        <v>18</v>
      </c>
      <c r="BQ38" s="30">
        <f>SUM($AZ$27+$AW$31+$AW$36+$AZ$43)</f>
        <v>0</v>
      </c>
      <c r="BR38" s="30">
        <f>SUM(BO38-BQ38)</f>
        <v>0</v>
      </c>
      <c r="BS38" s="30"/>
      <c r="BT38" s="17"/>
      <c r="BU38" s="17"/>
      <c r="BV38" s="20"/>
      <c r="BW38" s="20"/>
      <c r="BX38" s="20"/>
      <c r="BY38" s="20"/>
      <c r="BZ38" s="20"/>
      <c r="CA38" s="20"/>
      <c r="CB38" s="20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DJ38" s="16"/>
      <c r="DK38" s="16"/>
    </row>
    <row r="39" spans="2:115" s="21" customFormat="1" ht="18" customHeight="1">
      <c r="B39" s="69">
        <v>15</v>
      </c>
      <c r="C39" s="59"/>
      <c r="D39" s="59">
        <v>1</v>
      </c>
      <c r="E39" s="59"/>
      <c r="F39" s="59"/>
      <c r="G39" s="59">
        <v>28</v>
      </c>
      <c r="H39" s="59"/>
      <c r="I39" s="59"/>
      <c r="J39" s="60">
        <f t="shared" si="2"/>
        <v>0.6694444444444441</v>
      </c>
      <c r="K39" s="60"/>
      <c r="L39" s="60"/>
      <c r="M39" s="60"/>
      <c r="N39" s="61"/>
      <c r="O39" s="62" t="str">
        <f>AG18</f>
        <v>FV Markgröningen I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22" t="s">
        <v>19</v>
      </c>
      <c r="AF39" s="63" t="str">
        <f>AG17</f>
        <v>SGV Murr I</v>
      </c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4"/>
      <c r="AW39" s="65"/>
      <c r="AX39" s="66"/>
      <c r="AY39" s="22" t="s">
        <v>18</v>
      </c>
      <c r="AZ39" s="66"/>
      <c r="BA39" s="67"/>
      <c r="BB39" s="65"/>
      <c r="BC39" s="68"/>
      <c r="BD39" s="27"/>
      <c r="BE39" s="17"/>
      <c r="BF39" s="24" t="str">
        <f t="shared" si="1"/>
        <v>0</v>
      </c>
      <c r="BG39" s="24" t="s">
        <v>18</v>
      </c>
      <c r="BH39" s="24" t="str">
        <f t="shared" si="0"/>
        <v>0</v>
      </c>
      <c r="BI39" s="17"/>
      <c r="BJ39" s="17"/>
      <c r="BK39" s="28"/>
      <c r="BL39" s="28"/>
      <c r="BM39" s="32" t="str">
        <f>$AG$17</f>
        <v>SGV Murr I</v>
      </c>
      <c r="BN39" s="30">
        <f>SUM($BH$27+$BF$32+$BH$39+$BF$44)</f>
        <v>0</v>
      </c>
      <c r="BO39" s="30">
        <f>SUM($AZ$27+$AW$32+$AZ$39+$AW$44)</f>
        <v>0</v>
      </c>
      <c r="BP39" s="31" t="s">
        <v>18</v>
      </c>
      <c r="BQ39" s="30">
        <f>SUM($AW$27+$AZ$32+$AW$39+$AZ$44)</f>
        <v>0</v>
      </c>
      <c r="BR39" s="30">
        <f>SUM(BO39-BQ39)</f>
        <v>0</v>
      </c>
      <c r="BS39" s="30"/>
      <c r="BT39" s="17"/>
      <c r="BU39" s="17"/>
      <c r="BV39" s="20"/>
      <c r="BW39" s="20"/>
      <c r="BX39" s="20"/>
      <c r="BY39" s="20"/>
      <c r="BZ39" s="20"/>
      <c r="CA39" s="20"/>
      <c r="CB39" s="20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DJ39" s="16"/>
      <c r="DK39" s="16"/>
    </row>
    <row r="40" spans="2:115" s="21" customFormat="1" ht="18" customHeight="1" thickBot="1">
      <c r="B40" s="70">
        <v>16</v>
      </c>
      <c r="C40" s="53"/>
      <c r="D40" s="53">
        <v>1</v>
      </c>
      <c r="E40" s="53"/>
      <c r="F40" s="53"/>
      <c r="G40" s="53">
        <v>28</v>
      </c>
      <c r="H40" s="53"/>
      <c r="I40" s="53"/>
      <c r="J40" s="54">
        <f t="shared" si="2"/>
        <v>0.6770833333333329</v>
      </c>
      <c r="K40" s="54"/>
      <c r="L40" s="54"/>
      <c r="M40" s="54"/>
      <c r="N40" s="55"/>
      <c r="O40" s="56" t="str">
        <f>AG20</f>
        <v>SGV Freiberg Fußball</v>
      </c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26" t="s">
        <v>19</v>
      </c>
      <c r="AF40" s="57" t="str">
        <f>AG19</f>
        <v>SV Pattonville I</v>
      </c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8"/>
      <c r="AW40" s="51"/>
      <c r="AX40" s="49"/>
      <c r="AY40" s="26" t="s">
        <v>18</v>
      </c>
      <c r="AZ40" s="49"/>
      <c r="BA40" s="50"/>
      <c r="BB40" s="51"/>
      <c r="BC40" s="52"/>
      <c r="BD40" s="27"/>
      <c r="BE40" s="17"/>
      <c r="BF40" s="24" t="str">
        <f t="shared" si="1"/>
        <v>0</v>
      </c>
      <c r="BG40" s="24" t="s">
        <v>18</v>
      </c>
      <c r="BH40" s="24" t="str">
        <f t="shared" si="0"/>
        <v>0</v>
      </c>
      <c r="BI40" s="17"/>
      <c r="BJ40" s="17"/>
      <c r="BK40" s="28"/>
      <c r="BL40" s="28"/>
      <c r="BM40" s="29" t="str">
        <f>$AG$18</f>
        <v>FV Markgröningen I</v>
      </c>
      <c r="BN40" s="30">
        <f>SUM($BH$28+$BF$35+$BF$39+$BH$43)</f>
        <v>0</v>
      </c>
      <c r="BO40" s="30">
        <f>SUM($AZ$28+$AW$35+$AW$39+$AZ$43)</f>
        <v>0</v>
      </c>
      <c r="BP40" s="31" t="s">
        <v>18</v>
      </c>
      <c r="BQ40" s="30">
        <f>SUM($AW$28+$AZ$35+$AZ$39+$AW$43)</f>
        <v>0</v>
      </c>
      <c r="BR40" s="30">
        <f>SUM(BO40-BQ40)</f>
        <v>0</v>
      </c>
      <c r="BS40" s="30"/>
      <c r="BT40" s="17"/>
      <c r="BU40" s="17"/>
      <c r="BV40" s="20"/>
      <c r="BW40" s="20"/>
      <c r="BX40" s="20"/>
      <c r="BY40" s="20"/>
      <c r="BZ40" s="20"/>
      <c r="CA40" s="20"/>
      <c r="CB40" s="20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DJ40" s="16"/>
      <c r="DK40" s="16"/>
    </row>
    <row r="41" spans="2:115" s="21" customFormat="1" ht="18" customHeight="1">
      <c r="B41" s="69">
        <v>17</v>
      </c>
      <c r="C41" s="59"/>
      <c r="D41" s="59">
        <v>1</v>
      </c>
      <c r="E41" s="59"/>
      <c r="F41" s="59"/>
      <c r="G41" s="59">
        <v>27</v>
      </c>
      <c r="H41" s="59"/>
      <c r="I41" s="59"/>
      <c r="J41" s="60">
        <f t="shared" si="2"/>
        <v>0.6847222222222218</v>
      </c>
      <c r="K41" s="60"/>
      <c r="L41" s="60"/>
      <c r="M41" s="60"/>
      <c r="N41" s="61"/>
      <c r="O41" s="62" t="str">
        <f>D16</f>
        <v>TSV 1899 Benningen II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22" t="s">
        <v>19</v>
      </c>
      <c r="AF41" s="63" t="str">
        <f>D18</f>
        <v>SGV Murr II</v>
      </c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4"/>
      <c r="AW41" s="65"/>
      <c r="AX41" s="66"/>
      <c r="AY41" s="22" t="s">
        <v>18</v>
      </c>
      <c r="AZ41" s="66"/>
      <c r="BA41" s="67"/>
      <c r="BB41" s="65"/>
      <c r="BC41" s="68"/>
      <c r="BD41" s="27"/>
      <c r="BE41" s="17"/>
      <c r="BF41" s="24" t="str">
        <f t="shared" si="1"/>
        <v>0</v>
      </c>
      <c r="BG41" s="24" t="s">
        <v>18</v>
      </c>
      <c r="BH41" s="24" t="str">
        <f t="shared" si="0"/>
        <v>0</v>
      </c>
      <c r="BI41" s="17"/>
      <c r="BJ41" s="17"/>
      <c r="BK41" s="28"/>
      <c r="BL41" s="28"/>
      <c r="BM41" s="32" t="str">
        <f>$AG$19</f>
        <v>SV Pattonville I</v>
      </c>
      <c r="BN41" s="30">
        <f>SUM($BF$28+$BH$32+$BF$36+$BH$40)</f>
        <v>0</v>
      </c>
      <c r="BO41" s="30">
        <f>SUM($AW$28+$AZ$32+$AW$36+$AZ$40)</f>
        <v>0</v>
      </c>
      <c r="BP41" s="31" t="s">
        <v>18</v>
      </c>
      <c r="BQ41" s="30">
        <f>SUM($AZ$28+$AW$32+$AZ$36+$AW$40)</f>
        <v>0</v>
      </c>
      <c r="BR41" s="30">
        <f>SUM(BO41-BQ41)</f>
        <v>0</v>
      </c>
      <c r="BS41" s="30"/>
      <c r="BT41" s="17"/>
      <c r="BU41" s="17"/>
      <c r="BV41" s="20"/>
      <c r="BW41" s="20"/>
      <c r="BX41" s="20"/>
      <c r="BY41" s="20"/>
      <c r="BZ41" s="20"/>
      <c r="CA41" s="20"/>
      <c r="CB41" s="20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DJ41" s="16"/>
      <c r="DK41" s="16"/>
    </row>
    <row r="42" spans="2:115" s="21" customFormat="1" ht="18" customHeight="1" thickBot="1">
      <c r="B42" s="70">
        <v>18</v>
      </c>
      <c r="C42" s="53"/>
      <c r="D42" s="53">
        <v>1</v>
      </c>
      <c r="E42" s="53"/>
      <c r="F42" s="53"/>
      <c r="G42" s="53">
        <v>27</v>
      </c>
      <c r="H42" s="53"/>
      <c r="I42" s="53"/>
      <c r="J42" s="54">
        <f t="shared" si="2"/>
        <v>0.6923611111111106</v>
      </c>
      <c r="K42" s="54"/>
      <c r="L42" s="54"/>
      <c r="M42" s="54"/>
      <c r="N42" s="55"/>
      <c r="O42" s="56" t="str">
        <f>D17</f>
        <v>TSG Steinheim III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26" t="s">
        <v>19</v>
      </c>
      <c r="AF42" s="57" t="str">
        <f>D20</f>
        <v>SV Pattonville II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8"/>
      <c r="AW42" s="51"/>
      <c r="AX42" s="49"/>
      <c r="AY42" s="26" t="s">
        <v>18</v>
      </c>
      <c r="AZ42" s="49"/>
      <c r="BA42" s="50"/>
      <c r="BB42" s="51"/>
      <c r="BC42" s="52"/>
      <c r="BD42" s="27"/>
      <c r="BE42" s="17"/>
      <c r="BF42" s="24" t="str">
        <f t="shared" si="1"/>
        <v>0</v>
      </c>
      <c r="BG42" s="24" t="s">
        <v>18</v>
      </c>
      <c r="BH42" s="24" t="str">
        <f t="shared" si="0"/>
        <v>0</v>
      </c>
      <c r="BI42" s="17"/>
      <c r="BJ42" s="17"/>
      <c r="BK42" s="28"/>
      <c r="BL42" s="28"/>
      <c r="BM42" s="32" t="str">
        <f>$AG$20</f>
        <v>SGV Freiberg Fußball</v>
      </c>
      <c r="BN42" s="30">
        <f>SUM($BF$31+$BH$35+$BF$40+$BH$44)</f>
        <v>0</v>
      </c>
      <c r="BO42" s="30">
        <f>SUM($AW$31+$AZ$35+$AW$40+$AZ$44)</f>
        <v>0</v>
      </c>
      <c r="BP42" s="31" t="s">
        <v>18</v>
      </c>
      <c r="BQ42" s="30">
        <f>SUM($AZ$31+$AW$35+$AZ$40+$AW$44)</f>
        <v>0</v>
      </c>
      <c r="BR42" s="30">
        <f>SUM(BO42-BQ42)</f>
        <v>0</v>
      </c>
      <c r="BS42" s="30"/>
      <c r="BT42" s="17"/>
      <c r="BU42" s="17"/>
      <c r="BV42" s="20"/>
      <c r="BW42" s="20"/>
      <c r="BX42" s="20"/>
      <c r="BY42" s="20"/>
      <c r="BZ42" s="20"/>
      <c r="CA42" s="20"/>
      <c r="CB42" s="20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DJ42" s="16"/>
      <c r="DK42" s="16"/>
    </row>
    <row r="43" spans="2:115" s="21" customFormat="1" ht="18" customHeight="1">
      <c r="B43" s="69">
        <v>19</v>
      </c>
      <c r="C43" s="59"/>
      <c r="D43" s="59">
        <v>1</v>
      </c>
      <c r="E43" s="59"/>
      <c r="F43" s="59"/>
      <c r="G43" s="59">
        <v>28</v>
      </c>
      <c r="H43" s="59"/>
      <c r="I43" s="59"/>
      <c r="J43" s="60">
        <f t="shared" si="2"/>
        <v>0.6999999999999995</v>
      </c>
      <c r="K43" s="60"/>
      <c r="L43" s="60"/>
      <c r="M43" s="60"/>
      <c r="N43" s="61"/>
      <c r="O43" s="62" t="str">
        <f>AG16</f>
        <v>TSV Grünbhl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22" t="s">
        <v>19</v>
      </c>
      <c r="AF43" s="63" t="str">
        <f>AG18</f>
        <v>FV Markgröningen I</v>
      </c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4"/>
      <c r="AW43" s="65"/>
      <c r="AX43" s="66"/>
      <c r="AY43" s="22" t="s">
        <v>18</v>
      </c>
      <c r="AZ43" s="66"/>
      <c r="BA43" s="67"/>
      <c r="BB43" s="65"/>
      <c r="BC43" s="68"/>
      <c r="BD43" s="27"/>
      <c r="BE43" s="17"/>
      <c r="BF43" s="24" t="str">
        <f t="shared" si="1"/>
        <v>0</v>
      </c>
      <c r="BG43" s="24" t="s">
        <v>18</v>
      </c>
      <c r="BH43" s="24" t="str">
        <f t="shared" si="0"/>
        <v>0</v>
      </c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20"/>
      <c r="BW43" s="20"/>
      <c r="BX43" s="20"/>
      <c r="BY43" s="20"/>
      <c r="BZ43" s="20"/>
      <c r="CA43" s="20"/>
      <c r="CB43" s="20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DJ43" s="16"/>
      <c r="DK43" s="16"/>
    </row>
    <row r="44" spans="2:60" ht="18" customHeight="1" thickBot="1">
      <c r="B44" s="70">
        <v>20</v>
      </c>
      <c r="C44" s="53"/>
      <c r="D44" s="53">
        <v>1</v>
      </c>
      <c r="E44" s="53"/>
      <c r="F44" s="53"/>
      <c r="G44" s="53">
        <v>28</v>
      </c>
      <c r="H44" s="53"/>
      <c r="I44" s="53"/>
      <c r="J44" s="54">
        <f t="shared" si="2"/>
        <v>0.7076388888888884</v>
      </c>
      <c r="K44" s="54"/>
      <c r="L44" s="54"/>
      <c r="M44" s="54"/>
      <c r="N44" s="55"/>
      <c r="O44" s="56" t="str">
        <f>AG17</f>
        <v>SGV Murr I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26" t="s">
        <v>19</v>
      </c>
      <c r="AF44" s="57" t="str">
        <f>AG20</f>
        <v>SGV Freiberg Fußball</v>
      </c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8"/>
      <c r="AW44" s="51"/>
      <c r="AX44" s="49"/>
      <c r="AY44" s="26" t="s">
        <v>18</v>
      </c>
      <c r="AZ44" s="49"/>
      <c r="BA44" s="50"/>
      <c r="BB44" s="51"/>
      <c r="BC44" s="52"/>
      <c r="BD44" s="33"/>
      <c r="BF44" s="24" t="str">
        <f t="shared" si="1"/>
        <v>0</v>
      </c>
      <c r="BG44" s="24" t="s">
        <v>18</v>
      </c>
      <c r="BH44" s="24" t="str">
        <f t="shared" si="0"/>
        <v>0</v>
      </c>
    </row>
    <row r="52" ht="2.25" customHeight="1"/>
    <row r="53" ht="12.75" hidden="1"/>
  </sheetData>
  <sheetProtection/>
  <mergeCells count="218">
    <mergeCell ref="AW26:AX26"/>
    <mergeCell ref="AZ26:BA26"/>
    <mergeCell ref="BB26:BC26"/>
    <mergeCell ref="B26:C26"/>
    <mergeCell ref="O26:AD26"/>
    <mergeCell ref="AF26:AV26"/>
    <mergeCell ref="J26:N26"/>
    <mergeCell ref="D26:F26"/>
    <mergeCell ref="G26:I26"/>
    <mergeCell ref="B15:Z15"/>
    <mergeCell ref="AE15:BC15"/>
    <mergeCell ref="B20:C20"/>
    <mergeCell ref="B16:C16"/>
    <mergeCell ref="AE16:AF16"/>
    <mergeCell ref="BB25:BC25"/>
    <mergeCell ref="B17:C17"/>
    <mergeCell ref="B18:C18"/>
    <mergeCell ref="B19:C19"/>
    <mergeCell ref="AE19:AF19"/>
    <mergeCell ref="AE20:AF20"/>
    <mergeCell ref="AE17:AF17"/>
    <mergeCell ref="AE18:AF18"/>
    <mergeCell ref="AG20:BC20"/>
    <mergeCell ref="O25:AD25"/>
    <mergeCell ref="AF25:AV25"/>
    <mergeCell ref="AZ25:BA25"/>
    <mergeCell ref="BB24:BC24"/>
    <mergeCell ref="O24:AV24"/>
    <mergeCell ref="B25:C25"/>
    <mergeCell ref="D25:F25"/>
    <mergeCell ref="G25:I25"/>
    <mergeCell ref="J25:N25"/>
    <mergeCell ref="B24:C24"/>
    <mergeCell ref="AW25:AX25"/>
    <mergeCell ref="AW24:BA24"/>
    <mergeCell ref="J24:N24"/>
    <mergeCell ref="D24:F24"/>
    <mergeCell ref="G24:I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G29:I29"/>
    <mergeCell ref="D31:F31"/>
    <mergeCell ref="G31:I31"/>
    <mergeCell ref="D33:F33"/>
    <mergeCell ref="G33:I33"/>
    <mergeCell ref="D32:F32"/>
    <mergeCell ref="G32:I32"/>
    <mergeCell ref="D27:F27"/>
    <mergeCell ref="G27:I27"/>
    <mergeCell ref="O27:AD27"/>
    <mergeCell ref="AF27:AV27"/>
    <mergeCell ref="D30:F30"/>
    <mergeCell ref="G30:I30"/>
    <mergeCell ref="J30:N30"/>
    <mergeCell ref="O30:AD30"/>
    <mergeCell ref="AF30:AV30"/>
    <mergeCell ref="D29:F29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3:BA43"/>
    <mergeCell ref="BB43:BC43"/>
    <mergeCell ref="D42:F42"/>
    <mergeCell ref="AW42:AX42"/>
    <mergeCell ref="AZ40:BA40"/>
    <mergeCell ref="BB40:BC40"/>
    <mergeCell ref="D41:F41"/>
    <mergeCell ref="G41:I41"/>
    <mergeCell ref="J41:N41"/>
    <mergeCell ref="O41:AD41"/>
    <mergeCell ref="D43:F43"/>
    <mergeCell ref="G43:I43"/>
    <mergeCell ref="J43:N43"/>
    <mergeCell ref="O43:AD43"/>
    <mergeCell ref="AF43:AV43"/>
    <mergeCell ref="AW43:AX43"/>
    <mergeCell ref="AZ42:BA42"/>
    <mergeCell ref="G42:I42"/>
    <mergeCell ref="J42:N42"/>
    <mergeCell ref="O42:AD42"/>
    <mergeCell ref="AF42:AV42"/>
    <mergeCell ref="BB42:BC42"/>
    <mergeCell ref="AZ44:BA44"/>
    <mergeCell ref="BB44:BC44"/>
    <mergeCell ref="D44:F44"/>
    <mergeCell ref="G44:I44"/>
    <mergeCell ref="J44:N44"/>
    <mergeCell ref="O44:AD44"/>
    <mergeCell ref="AF44:AV44"/>
    <mergeCell ref="AW44:AX44"/>
    <mergeCell ref="D16:Z16"/>
    <mergeCell ref="D17:Z17"/>
    <mergeCell ref="D18:Z18"/>
    <mergeCell ref="D19:Z19"/>
    <mergeCell ref="D20:Z20"/>
    <mergeCell ref="A2:AP2"/>
    <mergeCell ref="AG16:BC16"/>
    <mergeCell ref="AG17:BC17"/>
    <mergeCell ref="AG19:BC19"/>
    <mergeCell ref="AG18:BC18"/>
    <mergeCell ref="A3:AN3"/>
    <mergeCell ref="AL10:AP10"/>
    <mergeCell ref="H10:L10"/>
    <mergeCell ref="X10:AB10"/>
    <mergeCell ref="M5:T5"/>
    <mergeCell ref="Y5:AF5"/>
    <mergeCell ref="B7:AM7"/>
    <mergeCell ref="U10:V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RainerKonrad</cp:lastModifiedBy>
  <cp:lastPrinted>2017-10-18T08:56:01Z</cp:lastPrinted>
  <dcterms:created xsi:type="dcterms:W3CDTF">2002-02-21T07:48:38Z</dcterms:created>
  <dcterms:modified xsi:type="dcterms:W3CDTF">2017-11-04T15:10:42Z</dcterms:modified>
  <cp:category/>
  <cp:version/>
  <cp:contentType/>
  <cp:contentStatus/>
</cp:coreProperties>
</file>